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ngle\engineering\Bonds\Bond Spread Sheets\"/>
    </mc:Choice>
  </mc:AlternateContent>
  <bookViews>
    <workbookView xWindow="10725" yWindow="1545" windowWidth="11355" windowHeight="9210"/>
  </bookViews>
  <sheets>
    <sheet name="Bond Worksheet" sheetId="4" r:id="rId1"/>
    <sheet name="Sheet3" sheetId="3" r:id="rId2"/>
    <sheet name="Sheet1" sheetId="5" r:id="rId3"/>
  </sheets>
  <definedNames>
    <definedName name="_xlnm.Print_Area" localSheetId="0">'Bond Worksheet'!$A$1:$H$54</definedName>
  </definedNames>
  <calcPr calcId="162913"/>
</workbook>
</file>

<file path=xl/calcChain.xml><?xml version="1.0" encoding="utf-8"?>
<calcChain xmlns="http://schemas.openxmlformats.org/spreadsheetml/2006/main">
  <c r="C45" i="4" l="1"/>
  <c r="C6" i="4"/>
  <c r="G14" i="4"/>
  <c r="C32" i="4"/>
  <c r="G32" i="4" s="1"/>
  <c r="C18" i="4"/>
  <c r="G18" i="4" s="1"/>
  <c r="C30" i="4"/>
  <c r="G30" i="4"/>
  <c r="G31" i="4"/>
  <c r="G39" i="4"/>
  <c r="C19" i="4"/>
  <c r="G19" i="4" s="1"/>
  <c r="G17" i="4"/>
  <c r="G33" i="4" l="1"/>
  <c r="G21" i="4"/>
  <c r="G41" i="4" l="1"/>
  <c r="G43" i="4" s="1"/>
  <c r="G42" i="4" l="1"/>
  <c r="G45" i="4"/>
  <c r="G46" i="4" s="1"/>
</calcChain>
</file>

<file path=xl/sharedStrings.xml><?xml version="1.0" encoding="utf-8"?>
<sst xmlns="http://schemas.openxmlformats.org/spreadsheetml/2006/main" count="61" uniqueCount="49">
  <si>
    <t>@</t>
  </si>
  <si>
    <t>Total</t>
  </si>
  <si>
    <t xml:space="preserve">Date:  </t>
  </si>
  <si>
    <t xml:space="preserve">Engineer:  </t>
  </si>
  <si>
    <t>Sub Total</t>
  </si>
  <si>
    <t>Inflation (5%)</t>
  </si>
  <si>
    <t>Administration (15%)</t>
  </si>
  <si>
    <t>E&amp;S</t>
  </si>
  <si>
    <t>AC*</t>
  </si>
  <si>
    <t>Deductions</t>
  </si>
  <si>
    <t>Notes:</t>
  </si>
  <si>
    <t>Notes</t>
  </si>
  <si>
    <t>Project Bonding Estimate           (Site Work/ Grading)</t>
  </si>
  <si>
    <t>Finish Work</t>
  </si>
  <si>
    <t>Fixed Fee</t>
  </si>
  <si>
    <t>Commercial / General Grading</t>
  </si>
  <si>
    <t>Stormwater Management &amp; BMP</t>
  </si>
  <si>
    <t>Each</t>
  </si>
  <si>
    <t>AC-FT</t>
  </si>
  <si>
    <t xml:space="preserve">Storage </t>
  </si>
  <si>
    <t>Structural BMP</t>
  </si>
  <si>
    <t>As-built/Supplemental Plat</t>
  </si>
  <si>
    <t>Thereafter Acreage Rate</t>
  </si>
  <si>
    <t>Min. Hold (15%)</t>
  </si>
  <si>
    <t>V-2.30
Rev. Dec. 2022</t>
  </si>
  <si>
    <t>Total Area (Min. 0.33 ac.)</t>
  </si>
  <si>
    <t xml:space="preserve">Project Name/Phase:  </t>
  </si>
  <si>
    <t xml:space="preserve">BCPC File Number/s:  </t>
  </si>
  <si>
    <t>Enter First Acre or Min.</t>
  </si>
  <si>
    <t>AC* = Graded work area (LOD)</t>
  </si>
  <si>
    <t>BMP (Structural)</t>
  </si>
  <si>
    <t>SWM Inlet/Weir</t>
  </si>
  <si>
    <t xml:space="preserve">Control Structure </t>
  </si>
  <si>
    <t>Additions to Bond - Explain</t>
  </si>
  <si>
    <t>Subtotal</t>
  </si>
  <si>
    <t>(Min. AC-FT = 0.33)</t>
  </si>
  <si>
    <t xml:space="preserve">1.  Reductions will be based on Supplemental Plan and p/o request for reduction ($20k Min Hold.) </t>
  </si>
  <si>
    <t>2.  E&amp;S will be the last Item to be released from grading bonding</t>
  </si>
  <si>
    <t>4.  Bonding maybe increased if conditions warrant additional funds to complete the work.</t>
  </si>
  <si>
    <t>5.  General bonded work to be completed in 24 months. Finish work within the next 6 months.</t>
  </si>
  <si>
    <t>6.  The $10,000 Finish Work is a generic value for general items (e.g. HC Parking)</t>
  </si>
  <si>
    <t>7.  Check with Engineering for Deduction Credit Items</t>
  </si>
  <si>
    <t>3.  SWM, BMPs &amp; Common areas will not be released until recording of easement and all components completed</t>
  </si>
  <si>
    <t>SWM ac-ft. Storage</t>
  </si>
  <si>
    <t>Deductible Items Approved by Request</t>
  </si>
  <si>
    <t>Crown Pointe North Phase 8</t>
  </si>
  <si>
    <t>#2309-309</t>
  </si>
  <si>
    <t>D Smith Berkeley County Engineer</t>
  </si>
  <si>
    <t>Grading/Land Disturbance &amp; SWM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</si>
</sst>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164" fontId="0" fillId="0" borderId="0" xfId="0" applyNumberFormat="1" applyFill="1" applyAlignment="1" applyProtection="1">
      <alignment horizontal="center" vertical="center"/>
    </xf>
    <xf numFmtId="1" fontId="0" fillId="0" borderId="0" xfId="0" applyNumberFormat="1" applyFill="1" applyAlignment="1" applyProtection="1">
      <alignment horizontal="center" vertical="center"/>
    </xf>
    <xf numFmtId="44" fontId="0" fillId="0" borderId="0" xfId="2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4" fontId="19" fillId="0" borderId="0" xfId="2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left" vertical="center"/>
    </xf>
    <xf numFmtId="44" fontId="0" fillId="0" borderId="1" xfId="2" applyFont="1" applyFill="1" applyBorder="1" applyAlignment="1" applyProtection="1">
      <alignment horizontal="left" vertical="center"/>
    </xf>
    <xf numFmtId="44" fontId="5" fillId="0" borderId="0" xfId="2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/>
    </xf>
    <xf numFmtId="1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" fontId="3" fillId="0" borderId="0" xfId="0" applyNumberFormat="1" applyFont="1" applyFill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horizontal="center" vertical="center"/>
    </xf>
    <xf numFmtId="44" fontId="0" fillId="0" borderId="0" xfId="2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left" vertical="center"/>
    </xf>
    <xf numFmtId="9" fontId="3" fillId="0" borderId="0" xfId="0" applyNumberFormat="1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horizontal="center" vertical="center"/>
    </xf>
    <xf numFmtId="1" fontId="4" fillId="0" borderId="0" xfId="0" applyNumberFormat="1" applyFont="1" applyFill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164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44" fontId="7" fillId="0" borderId="0" xfId="2" applyFont="1" applyFill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Alignment="1" applyProtection="1">
      <alignment horizontal="center" vertical="center"/>
    </xf>
    <xf numFmtId="1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 vertical="center"/>
    </xf>
    <xf numFmtId="3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4" fontId="7" fillId="0" borderId="0" xfId="0" applyNumberFormat="1" applyFont="1" applyFill="1" applyAlignment="1" applyProtection="1">
      <alignment horizontal="center" vertical="center"/>
    </xf>
    <xf numFmtId="39" fontId="7" fillId="0" borderId="1" xfId="0" applyNumberFormat="1" applyFont="1" applyFill="1" applyBorder="1" applyAlignment="1" applyProtection="1">
      <alignment horizontal="center" vertical="center"/>
    </xf>
    <xf numFmtId="39" fontId="7" fillId="0" borderId="0" xfId="2" applyNumberFormat="1" applyFont="1" applyFill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/>
    </xf>
    <xf numFmtId="164" fontId="7" fillId="0" borderId="5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/>
    </xf>
    <xf numFmtId="44" fontId="7" fillId="0" borderId="3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164" fontId="14" fillId="0" borderId="0" xfId="0" applyNumberFormat="1" applyFont="1" applyFill="1" applyBorder="1" applyAlignment="1" applyProtection="1">
      <alignment horizontal="center" vertical="center"/>
    </xf>
    <xf numFmtId="14" fontId="14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1" fontId="9" fillId="0" borderId="0" xfId="0" applyNumberFormat="1" applyFont="1" applyFill="1" applyAlignment="1" applyProtection="1">
      <alignment horizontal="left" vertical="center"/>
    </xf>
    <xf numFmtId="44" fontId="9" fillId="0" borderId="0" xfId="2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1" fontId="7" fillId="0" borderId="0" xfId="0" applyNumberFormat="1" applyFont="1" applyFill="1" applyBorder="1" applyAlignment="1" applyProtection="1">
      <alignment horizontal="left" vertical="center"/>
    </xf>
    <xf numFmtId="1" fontId="7" fillId="0" borderId="0" xfId="0" applyNumberFormat="1" applyFont="1" applyFill="1" applyBorder="1" applyAlignment="1" applyProtection="1">
      <alignment horizontal="left" vertical="center" wrapText="1"/>
    </xf>
    <xf numFmtId="44" fontId="7" fillId="0" borderId="0" xfId="2" applyFont="1" applyFill="1" applyAlignment="1" applyProtection="1">
      <alignment horizontal="center" vertical="center"/>
    </xf>
    <xf numFmtId="44" fontId="7" fillId="0" borderId="0" xfId="2" applyFont="1" applyFill="1" applyBorder="1" applyAlignment="1" applyProtection="1">
      <alignment horizontal="left" vertical="center"/>
    </xf>
    <xf numFmtId="44" fontId="7" fillId="0" borderId="0" xfId="0" applyNumberFormat="1" applyFont="1" applyFill="1" applyBorder="1" applyAlignment="1" applyProtection="1">
      <alignment horizontal="center" vertical="center"/>
    </xf>
    <xf numFmtId="44" fontId="7" fillId="0" borderId="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44" fontId="7" fillId="0" borderId="1" xfId="0" applyNumberFormat="1" applyFont="1" applyFill="1" applyBorder="1" applyAlignment="1" applyProtection="1">
      <alignment horizontal="center" vertical="center"/>
    </xf>
    <xf numFmtId="164" fontId="7" fillId="0" borderId="16" xfId="0" applyNumberFormat="1" applyFont="1" applyFill="1" applyBorder="1" applyAlignment="1" applyProtection="1">
      <alignment horizontal="left" vertical="center"/>
    </xf>
    <xf numFmtId="44" fontId="7" fillId="0" borderId="17" xfId="0" applyNumberFormat="1" applyFont="1" applyFill="1" applyBorder="1" applyAlignment="1" applyProtection="1">
      <alignment horizontal="center" vertical="center"/>
    </xf>
    <xf numFmtId="44" fontId="7" fillId="4" borderId="1" xfId="0" applyNumberFormat="1" applyFont="1" applyFill="1" applyBorder="1" applyAlignment="1" applyProtection="1">
      <alignment horizontal="center" vertical="center"/>
    </xf>
    <xf numFmtId="44" fontId="7" fillId="3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right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left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left" vertical="center"/>
    </xf>
    <xf numFmtId="164" fontId="7" fillId="5" borderId="5" xfId="0" applyNumberFormat="1" applyFont="1" applyFill="1" applyBorder="1" applyAlignment="1" applyProtection="1">
      <alignment horizontal="center" vertical="center"/>
    </xf>
    <xf numFmtId="44" fontId="7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164" fontId="7" fillId="0" borderId="18" xfId="0" applyNumberFormat="1" applyFont="1" applyFill="1" applyBorder="1" applyAlignment="1" applyProtection="1">
      <alignment horizontal="left" vertical="center"/>
    </xf>
    <xf numFmtId="44" fontId="7" fillId="0" borderId="19" xfId="0" applyNumberFormat="1" applyFont="1" applyFill="1" applyBorder="1" applyAlignment="1" applyProtection="1">
      <alignment horizontal="center" vertical="center"/>
    </xf>
    <xf numFmtId="164" fontId="20" fillId="0" borderId="0" xfId="0" applyNumberFormat="1" applyFont="1" applyFill="1" applyAlignment="1" applyProtection="1">
      <alignment horizontal="left" vertical="center"/>
    </xf>
    <xf numFmtId="44" fontId="20" fillId="0" borderId="0" xfId="0" applyNumberFormat="1" applyFont="1" applyFill="1" applyAlignment="1" applyProtection="1">
      <alignment horizontal="center" vertical="center"/>
    </xf>
    <xf numFmtId="44" fontId="2" fillId="0" borderId="0" xfId="2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44" fontId="13" fillId="0" borderId="0" xfId="2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164" fontId="2" fillId="0" borderId="0" xfId="0" applyNumberFormat="1" applyFont="1" applyFill="1" applyAlignment="1" applyProtection="1">
      <alignment horizontal="center" vertical="center"/>
    </xf>
    <xf numFmtId="1" fontId="2" fillId="0" borderId="0" xfId="0" applyNumberFormat="1" applyFont="1" applyFill="1" applyAlignment="1" applyProtection="1">
      <alignment horizontal="center" vertical="center"/>
    </xf>
    <xf numFmtId="164" fontId="11" fillId="5" borderId="20" xfId="0" applyNumberFormat="1" applyFont="1" applyFill="1" applyBorder="1" applyAlignment="1" applyProtection="1">
      <alignment horizontal="left" vertical="center"/>
    </xf>
    <xf numFmtId="44" fontId="21" fillId="5" borderId="2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44" fontId="19" fillId="2" borderId="6" xfId="1" applyNumberFormat="1" applyFont="1" applyBorder="1" applyAlignment="1" applyProtection="1">
      <alignment horizontal="center" vertical="center"/>
      <protection locked="0"/>
    </xf>
    <xf numFmtId="39" fontId="12" fillId="0" borderId="0" xfId="2" applyNumberFormat="1" applyFont="1" applyFill="1" applyAlignment="1" applyProtection="1">
      <alignment horizontal="left" vertical="center"/>
    </xf>
    <xf numFmtId="44" fontId="12" fillId="0" borderId="0" xfId="2" applyFont="1" applyFill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right" vertical="center"/>
      <protection locked="0"/>
    </xf>
    <xf numFmtId="44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44" fontId="7" fillId="3" borderId="12" xfId="2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1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3">
    <cellStyle name="20% - Accent6" xfId="1" builtinId="50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1"/>
  <sheetViews>
    <sheetView tabSelected="1" topLeftCell="A25" workbookViewId="0">
      <selection activeCell="D31" sqref="D31"/>
    </sheetView>
  </sheetViews>
  <sheetFormatPr defaultRowHeight="12.75" x14ac:dyDescent="0.2"/>
  <cols>
    <col min="1" max="1" width="4.7109375" style="1" customWidth="1"/>
    <col min="2" max="2" width="31.28515625" style="2" customWidth="1"/>
    <col min="3" max="3" width="12" style="1" customWidth="1"/>
    <col min="4" max="4" width="6.28515625" style="2" customWidth="1"/>
    <col min="5" max="5" width="3.85546875" style="2" customWidth="1"/>
    <col min="6" max="6" width="18.140625" style="3" customWidth="1"/>
    <col min="7" max="7" width="16" style="1" customWidth="1"/>
    <col min="8" max="8" width="12.7109375" style="4" customWidth="1"/>
    <col min="9" max="9" width="9.42578125" style="5" customWidth="1"/>
    <col min="10" max="10" width="12.7109375" style="5" customWidth="1"/>
    <col min="11" max="12" width="9.140625" style="2"/>
    <col min="13" max="13" width="48.7109375" style="2" customWidth="1"/>
    <col min="14" max="16384" width="9.140625" style="2"/>
  </cols>
  <sheetData>
    <row r="1" spans="1:13" s="37" customFormat="1" ht="22.5" x14ac:dyDescent="0.2">
      <c r="A1" s="39"/>
      <c r="B1" s="36" t="s">
        <v>15</v>
      </c>
      <c r="C1" s="39"/>
      <c r="F1" s="38"/>
      <c r="G1" s="64" t="s">
        <v>24</v>
      </c>
      <c r="H1" s="34"/>
      <c r="I1" s="78"/>
      <c r="J1" s="78"/>
    </row>
    <row r="2" spans="1:13" s="74" customFormat="1" ht="15.75" x14ac:dyDescent="0.2">
      <c r="A2" s="71"/>
      <c r="B2" s="132" t="s">
        <v>12</v>
      </c>
      <c r="C2" s="132"/>
      <c r="D2" s="132"/>
      <c r="E2" s="132"/>
      <c r="F2" s="132"/>
      <c r="G2" s="133"/>
      <c r="H2" s="72"/>
      <c r="I2" s="73"/>
      <c r="J2" s="73"/>
    </row>
    <row r="3" spans="1:13" ht="12.75" customHeight="1" x14ac:dyDescent="0.2">
      <c r="F3" s="6"/>
      <c r="G3" s="7"/>
    </row>
    <row r="4" spans="1:13" s="111" customFormat="1" ht="20.100000000000001" customHeight="1" x14ac:dyDescent="0.2">
      <c r="A4" s="10"/>
      <c r="B4" s="61" t="s">
        <v>26</v>
      </c>
      <c r="C4" s="134" t="s">
        <v>45</v>
      </c>
      <c r="D4" s="135"/>
      <c r="E4" s="135"/>
      <c r="F4" s="135"/>
      <c r="G4" s="136"/>
      <c r="H4" s="75"/>
      <c r="I4" s="35"/>
      <c r="J4" s="35"/>
    </row>
    <row r="5" spans="1:13" s="111" customFormat="1" ht="20.100000000000001" customHeight="1" x14ac:dyDescent="0.2">
      <c r="A5" s="10"/>
      <c r="B5" s="61" t="s">
        <v>27</v>
      </c>
      <c r="C5" s="137" t="s">
        <v>46</v>
      </c>
      <c r="D5" s="137"/>
      <c r="E5" s="137"/>
      <c r="F5" s="137"/>
      <c r="G5" s="137"/>
      <c r="H5" s="75"/>
      <c r="I5" s="35"/>
      <c r="J5" s="35"/>
    </row>
    <row r="6" spans="1:13" s="111" customFormat="1" ht="20.100000000000001" customHeight="1" x14ac:dyDescent="0.2">
      <c r="A6" s="10"/>
      <c r="B6" s="61" t="s">
        <v>2</v>
      </c>
      <c r="C6" s="138">
        <f ca="1">TODAY()</f>
        <v>45211</v>
      </c>
      <c r="D6" s="139"/>
      <c r="E6" s="139"/>
      <c r="F6" s="138"/>
      <c r="G6" s="139"/>
      <c r="H6" s="75"/>
      <c r="I6" s="35"/>
      <c r="J6" s="35"/>
    </row>
    <row r="7" spans="1:13" s="111" customFormat="1" ht="20.100000000000001" customHeight="1" x14ac:dyDescent="0.2">
      <c r="A7" s="10"/>
      <c r="B7" s="61" t="s">
        <v>3</v>
      </c>
      <c r="C7" s="137" t="s">
        <v>47</v>
      </c>
      <c r="D7" s="137"/>
      <c r="E7" s="137"/>
      <c r="F7" s="137"/>
      <c r="G7" s="137"/>
      <c r="H7" s="75"/>
      <c r="I7" s="35"/>
      <c r="J7" s="35"/>
    </row>
    <row r="8" spans="1:13" s="111" customFormat="1" ht="33.75" customHeight="1" x14ac:dyDescent="0.2">
      <c r="A8" s="10"/>
      <c r="B8" s="150" t="s">
        <v>11</v>
      </c>
      <c r="C8" s="141" t="s">
        <v>48</v>
      </c>
      <c r="D8" s="142"/>
      <c r="E8" s="142"/>
      <c r="F8" s="142"/>
      <c r="G8" s="143"/>
      <c r="H8" s="75"/>
      <c r="I8" s="35"/>
      <c r="J8" s="35"/>
    </row>
    <row r="9" spans="1:13" s="111" customFormat="1" ht="33" customHeight="1" x14ac:dyDescent="0.2">
      <c r="A9" s="10"/>
      <c r="B9" s="151"/>
      <c r="C9" s="144"/>
      <c r="D9" s="145"/>
      <c r="E9" s="145"/>
      <c r="F9" s="145"/>
      <c r="G9" s="146"/>
      <c r="H9" s="76"/>
      <c r="I9" s="35"/>
      <c r="J9" s="35"/>
    </row>
    <row r="10" spans="1:13" s="111" customFormat="1" ht="23.25" customHeight="1" x14ac:dyDescent="0.2">
      <c r="A10" s="10"/>
      <c r="B10" s="151"/>
      <c r="C10" s="144"/>
      <c r="D10" s="145"/>
      <c r="E10" s="145"/>
      <c r="F10" s="145"/>
      <c r="G10" s="146"/>
      <c r="H10" s="75"/>
      <c r="I10" s="35"/>
      <c r="J10" s="35"/>
    </row>
    <row r="11" spans="1:13" s="111" customFormat="1" ht="17.25" customHeight="1" x14ac:dyDescent="0.2">
      <c r="A11" s="10"/>
      <c r="B11" s="152"/>
      <c r="C11" s="147"/>
      <c r="D11" s="148"/>
      <c r="E11" s="148"/>
      <c r="F11" s="148"/>
      <c r="G11" s="149"/>
      <c r="H11" s="76"/>
      <c r="I11" s="35"/>
      <c r="J11" s="35"/>
    </row>
    <row r="12" spans="1:13" s="111" customFormat="1" ht="6.4" customHeight="1" x14ac:dyDescent="0.2">
      <c r="A12" s="10"/>
      <c r="C12" s="10"/>
      <c r="F12" s="41"/>
      <c r="G12" s="10"/>
      <c r="H12" s="42"/>
      <c r="I12" s="77"/>
      <c r="J12" s="77"/>
    </row>
    <row r="13" spans="1:13" s="111" customFormat="1" ht="6.4" customHeight="1" x14ac:dyDescent="0.2">
      <c r="A13" s="10"/>
      <c r="B13" s="30"/>
      <c r="C13" s="31"/>
      <c r="D13" s="31"/>
      <c r="E13" s="31"/>
      <c r="F13" s="32"/>
      <c r="G13" s="33"/>
      <c r="H13" s="81"/>
      <c r="I13" s="35"/>
      <c r="J13" s="35"/>
    </row>
    <row r="14" spans="1:13" s="62" customFormat="1" x14ac:dyDescent="0.2">
      <c r="A14" s="65"/>
      <c r="B14" s="66"/>
      <c r="C14" s="67"/>
      <c r="D14" s="67"/>
      <c r="E14" s="67"/>
      <c r="F14" s="68"/>
      <c r="G14" s="69">
        <f ca="1">TODAY()</f>
        <v>45211</v>
      </c>
      <c r="H14" s="70"/>
      <c r="I14" s="116"/>
      <c r="J14" s="117"/>
      <c r="M14" s="118"/>
    </row>
    <row r="15" spans="1:13" s="111" customFormat="1" x14ac:dyDescent="0.2">
      <c r="A15" s="10"/>
      <c r="B15" s="119" t="s">
        <v>25</v>
      </c>
      <c r="C15" s="40">
        <v>0.8</v>
      </c>
      <c r="F15" s="41"/>
      <c r="G15" s="10"/>
      <c r="H15" s="42"/>
      <c r="I15" s="49"/>
      <c r="J15" s="35"/>
    </row>
    <row r="16" spans="1:13" s="111" customFormat="1" ht="11.45" customHeight="1" x14ac:dyDescent="0.2">
      <c r="A16" s="10"/>
      <c r="C16" s="114"/>
      <c r="F16" s="38"/>
      <c r="G16" s="41"/>
      <c r="H16" s="42"/>
      <c r="I16" s="49"/>
      <c r="J16" s="35"/>
    </row>
    <row r="17" spans="1:10" s="111" customFormat="1" x14ac:dyDescent="0.2">
      <c r="A17" s="10"/>
      <c r="B17" s="43" t="s">
        <v>28</v>
      </c>
      <c r="C17" s="44">
        <v>0</v>
      </c>
      <c r="D17" s="45" t="s">
        <v>8</v>
      </c>
      <c r="E17" s="45" t="s">
        <v>0</v>
      </c>
      <c r="F17" s="46">
        <v>30000</v>
      </c>
      <c r="G17" s="83">
        <f>C17*F17</f>
        <v>0</v>
      </c>
      <c r="H17" s="42"/>
      <c r="I17" s="49"/>
      <c r="J17" s="35"/>
    </row>
    <row r="18" spans="1:10" s="111" customFormat="1" x14ac:dyDescent="0.2">
      <c r="A18" s="10"/>
      <c r="B18" s="43" t="s">
        <v>22</v>
      </c>
      <c r="C18" s="48">
        <f>IF(1&gt;C15,0,C15-1)</f>
        <v>0</v>
      </c>
      <c r="D18" s="45" t="s">
        <v>8</v>
      </c>
      <c r="E18" s="45" t="s">
        <v>0</v>
      </c>
      <c r="F18" s="46">
        <v>20000</v>
      </c>
      <c r="G18" s="83">
        <f>C18*F18</f>
        <v>0</v>
      </c>
      <c r="H18" s="42"/>
      <c r="I18" s="49"/>
      <c r="J18" s="35"/>
    </row>
    <row r="19" spans="1:10" s="111" customFormat="1" x14ac:dyDescent="0.2">
      <c r="A19" s="10"/>
      <c r="B19" s="43" t="s">
        <v>7</v>
      </c>
      <c r="C19" s="50">
        <f>C15</f>
        <v>0.8</v>
      </c>
      <c r="D19" s="45" t="s">
        <v>8</v>
      </c>
      <c r="E19" s="45" t="s">
        <v>0</v>
      </c>
      <c r="F19" s="46">
        <v>500</v>
      </c>
      <c r="G19" s="83">
        <f>C19*F19</f>
        <v>400</v>
      </c>
      <c r="H19" s="42"/>
      <c r="I19" s="35"/>
      <c r="J19" s="35"/>
    </row>
    <row r="20" spans="1:10" s="111" customFormat="1" x14ac:dyDescent="0.2">
      <c r="A20" s="10"/>
      <c r="B20" s="43" t="s">
        <v>13</v>
      </c>
      <c r="C20" s="155" t="s">
        <v>14</v>
      </c>
      <c r="D20" s="156"/>
      <c r="E20" s="156"/>
      <c r="F20" s="157"/>
      <c r="G20" s="83">
        <v>10000</v>
      </c>
      <c r="H20" s="42"/>
      <c r="I20" s="35"/>
      <c r="J20" s="35"/>
    </row>
    <row r="21" spans="1:10" s="111" customFormat="1" x14ac:dyDescent="0.2">
      <c r="A21" s="10"/>
      <c r="B21" s="43" t="s">
        <v>1</v>
      </c>
      <c r="C21" s="112"/>
      <c r="D21" s="51"/>
      <c r="E21" s="51"/>
      <c r="F21" s="52"/>
      <c r="G21" s="86">
        <f>SUM(G17:G20)</f>
        <v>10400</v>
      </c>
      <c r="H21" s="42"/>
      <c r="I21" s="35"/>
      <c r="J21" s="35"/>
    </row>
    <row r="22" spans="1:10" s="111" customFormat="1" x14ac:dyDescent="0.2">
      <c r="A22" s="10"/>
      <c r="C22" s="10"/>
      <c r="F22" s="41"/>
      <c r="G22" s="47"/>
      <c r="H22" s="42"/>
      <c r="I22" s="35"/>
      <c r="J22" s="35"/>
    </row>
    <row r="23" spans="1:10" s="37" customFormat="1" x14ac:dyDescent="0.2">
      <c r="A23" s="39"/>
      <c r="B23" s="37" t="s">
        <v>29</v>
      </c>
      <c r="C23" s="39"/>
      <c r="F23" s="38"/>
      <c r="G23" s="79"/>
      <c r="H23" s="34"/>
      <c r="I23" s="78"/>
      <c r="J23" s="78"/>
    </row>
    <row r="24" spans="1:10" s="111" customFormat="1" ht="6.4" customHeight="1" x14ac:dyDescent="0.2">
      <c r="A24" s="10"/>
      <c r="C24" s="10"/>
      <c r="F24" s="41"/>
      <c r="G24" s="47"/>
      <c r="H24" s="42"/>
      <c r="I24" s="35"/>
      <c r="J24" s="35"/>
    </row>
    <row r="25" spans="1:10" s="111" customFormat="1" ht="6.4" customHeight="1" x14ac:dyDescent="0.2">
      <c r="A25" s="10"/>
      <c r="B25" s="31"/>
      <c r="C25" s="33"/>
      <c r="D25" s="31"/>
      <c r="E25" s="31"/>
      <c r="F25" s="32"/>
      <c r="G25" s="80"/>
      <c r="H25" s="81"/>
      <c r="I25" s="35"/>
      <c r="J25" s="35"/>
    </row>
    <row r="26" spans="1:10" s="111" customFormat="1" x14ac:dyDescent="0.2">
      <c r="A26" s="10"/>
      <c r="B26" s="36" t="s">
        <v>16</v>
      </c>
      <c r="C26" s="39"/>
      <c r="D26" s="37"/>
      <c r="E26" s="37"/>
      <c r="F26" s="38"/>
      <c r="G26" s="79"/>
      <c r="H26" s="42"/>
      <c r="I26" s="35"/>
      <c r="J26" s="35"/>
    </row>
    <row r="27" spans="1:10" s="111" customFormat="1" x14ac:dyDescent="0.2">
      <c r="A27" s="10"/>
      <c r="B27" s="111" t="s">
        <v>30</v>
      </c>
      <c r="C27" s="40">
        <v>1</v>
      </c>
      <c r="D27" s="111" t="s">
        <v>17</v>
      </c>
      <c r="F27" s="41"/>
      <c r="G27" s="47"/>
      <c r="H27" s="42"/>
      <c r="I27" s="35"/>
      <c r="J27" s="35"/>
    </row>
    <row r="28" spans="1:10" s="111" customFormat="1" x14ac:dyDescent="0.2">
      <c r="A28" s="10"/>
      <c r="B28" s="126" t="s">
        <v>43</v>
      </c>
      <c r="C28" s="53">
        <v>0.33</v>
      </c>
      <c r="D28" s="111" t="s">
        <v>18</v>
      </c>
      <c r="F28" s="41" t="s">
        <v>35</v>
      </c>
      <c r="G28" s="47"/>
      <c r="H28" s="42"/>
      <c r="I28" s="35"/>
      <c r="J28" s="35"/>
    </row>
    <row r="29" spans="1:10" s="111" customFormat="1" x14ac:dyDescent="0.2">
      <c r="A29" s="10"/>
      <c r="B29" s="111" t="s">
        <v>31</v>
      </c>
      <c r="C29" s="82">
        <v>0</v>
      </c>
      <c r="F29" s="41"/>
      <c r="G29" s="47"/>
      <c r="H29" s="42"/>
      <c r="I29" s="35"/>
      <c r="J29" s="35"/>
    </row>
    <row r="30" spans="1:10" s="111" customFormat="1" x14ac:dyDescent="0.2">
      <c r="A30" s="10"/>
      <c r="B30" s="43" t="s">
        <v>19</v>
      </c>
      <c r="C30" s="50">
        <f>C28</f>
        <v>0.33</v>
      </c>
      <c r="D30" s="45" t="s">
        <v>18</v>
      </c>
      <c r="E30" s="45" t="s">
        <v>0</v>
      </c>
      <c r="F30" s="46">
        <v>22000</v>
      </c>
      <c r="G30" s="83">
        <f>C30*F30</f>
        <v>7260</v>
      </c>
      <c r="H30" s="42"/>
      <c r="I30" s="35"/>
      <c r="J30" s="35"/>
    </row>
    <row r="31" spans="1:10" s="111" customFormat="1" x14ac:dyDescent="0.2">
      <c r="A31" s="10"/>
      <c r="B31" s="43" t="s">
        <v>32</v>
      </c>
      <c r="C31" s="50">
        <v>1</v>
      </c>
      <c r="D31" s="45" t="s">
        <v>17</v>
      </c>
      <c r="E31" s="45" t="s">
        <v>0</v>
      </c>
      <c r="F31" s="46">
        <v>8000</v>
      </c>
      <c r="G31" s="83">
        <f>C31*F31</f>
        <v>8000</v>
      </c>
      <c r="H31" s="42"/>
      <c r="I31" s="35"/>
      <c r="J31" s="35"/>
    </row>
    <row r="32" spans="1:10" s="111" customFormat="1" x14ac:dyDescent="0.2">
      <c r="A32" s="10"/>
      <c r="B32" s="43" t="s">
        <v>20</v>
      </c>
      <c r="C32" s="50">
        <f>C27</f>
        <v>1</v>
      </c>
      <c r="D32" s="45" t="s">
        <v>17</v>
      </c>
      <c r="E32" s="45" t="s">
        <v>0</v>
      </c>
      <c r="F32" s="46">
        <v>1300</v>
      </c>
      <c r="G32" s="83">
        <f>C32*F32</f>
        <v>1300</v>
      </c>
      <c r="H32" s="42"/>
      <c r="I32" s="35"/>
      <c r="J32" s="35"/>
    </row>
    <row r="33" spans="1:10" s="111" customFormat="1" x14ac:dyDescent="0.2">
      <c r="A33" s="10"/>
      <c r="B33" s="43" t="s">
        <v>1</v>
      </c>
      <c r="C33" s="112"/>
      <c r="D33" s="51"/>
      <c r="E33" s="51"/>
      <c r="F33" s="52"/>
      <c r="G33" s="86">
        <f>SUM(G30:G32)</f>
        <v>16560</v>
      </c>
      <c r="H33" s="42"/>
      <c r="I33" s="35"/>
      <c r="J33" s="35"/>
    </row>
    <row r="34" spans="1:10" s="111" customFormat="1" ht="6.4" customHeight="1" x14ac:dyDescent="0.2">
      <c r="A34" s="10"/>
      <c r="B34" s="88"/>
      <c r="C34" s="56"/>
      <c r="D34" s="54"/>
      <c r="E34" s="54"/>
      <c r="F34" s="57"/>
      <c r="G34" s="58"/>
      <c r="H34" s="89"/>
      <c r="I34" s="35"/>
      <c r="J34" s="35"/>
    </row>
    <row r="35" spans="1:10" s="111" customFormat="1" ht="6.4" customHeight="1" x14ac:dyDescent="0.2">
      <c r="A35" s="10"/>
      <c r="C35" s="10"/>
      <c r="F35" s="41"/>
      <c r="G35" s="47"/>
      <c r="H35" s="42"/>
      <c r="I35" s="35"/>
      <c r="J35" s="35"/>
    </row>
    <row r="36" spans="1:10" s="111" customFormat="1" x14ac:dyDescent="0.2">
      <c r="A36" s="10"/>
      <c r="B36" s="45" t="s">
        <v>33</v>
      </c>
      <c r="C36" s="140"/>
      <c r="D36" s="140"/>
      <c r="E36" s="140"/>
      <c r="F36" s="140"/>
      <c r="G36" s="115">
        <v>0</v>
      </c>
      <c r="H36" s="42"/>
      <c r="I36" s="35"/>
      <c r="J36" s="35"/>
    </row>
    <row r="37" spans="1:10" s="111" customFormat="1" x14ac:dyDescent="0.2">
      <c r="A37" s="10"/>
      <c r="B37" s="60" t="s">
        <v>21</v>
      </c>
      <c r="C37" s="55"/>
      <c r="D37" s="51"/>
      <c r="E37" s="51"/>
      <c r="F37" s="52"/>
      <c r="G37" s="87">
        <v>10000</v>
      </c>
      <c r="H37" s="42"/>
      <c r="I37" s="35"/>
      <c r="J37" s="35"/>
    </row>
    <row r="38" spans="1:10" s="111" customFormat="1" x14ac:dyDescent="0.2">
      <c r="A38" s="10"/>
      <c r="B38" s="37"/>
      <c r="C38" s="10"/>
      <c r="F38" s="41"/>
      <c r="G38" s="47"/>
      <c r="H38" s="42"/>
      <c r="I38" s="35"/>
      <c r="J38" s="9"/>
    </row>
    <row r="39" spans="1:10" s="111" customFormat="1" x14ac:dyDescent="0.2">
      <c r="A39" s="10"/>
      <c r="B39" s="90" t="s">
        <v>9</v>
      </c>
      <c r="C39" s="91"/>
      <c r="D39" s="92"/>
      <c r="E39" s="92"/>
      <c r="F39" s="93"/>
      <c r="G39" s="94">
        <f>(C42+C43+C44)</f>
        <v>0</v>
      </c>
      <c r="H39" s="34"/>
      <c r="I39" s="35"/>
      <c r="J39" s="35"/>
    </row>
    <row r="40" spans="1:10" s="37" customFormat="1" ht="12.75" customHeight="1" thickBot="1" x14ac:dyDescent="0.25">
      <c r="A40" s="39"/>
      <c r="B40" s="95"/>
      <c r="C40" s="39"/>
      <c r="F40" s="38"/>
      <c r="G40" s="79"/>
      <c r="H40" s="34"/>
      <c r="I40" s="78"/>
      <c r="J40" s="78"/>
    </row>
    <row r="41" spans="1:10" s="111" customFormat="1" x14ac:dyDescent="0.2">
      <c r="A41" s="10"/>
      <c r="B41" s="153" t="s">
        <v>44</v>
      </c>
      <c r="C41" s="154"/>
      <c r="F41" s="96" t="s">
        <v>4</v>
      </c>
      <c r="G41" s="97">
        <f>G21-G39+G37+G33+G36</f>
        <v>36960</v>
      </c>
      <c r="H41" s="34"/>
      <c r="I41" s="35"/>
      <c r="J41" s="35"/>
    </row>
    <row r="42" spans="1:10" s="111" customFormat="1" x14ac:dyDescent="0.2">
      <c r="A42" s="10"/>
      <c r="B42" s="122"/>
      <c r="C42" s="123">
        <v>0</v>
      </c>
      <c r="F42" s="84" t="s">
        <v>6</v>
      </c>
      <c r="G42" s="85">
        <f>15%*G41</f>
        <v>5544</v>
      </c>
      <c r="H42" s="34"/>
      <c r="I42" s="35"/>
      <c r="J42" s="35"/>
    </row>
    <row r="43" spans="1:10" s="111" customFormat="1" x14ac:dyDescent="0.2">
      <c r="A43" s="10"/>
      <c r="B43" s="124"/>
      <c r="C43" s="125">
        <v>0</v>
      </c>
      <c r="F43" s="84" t="s">
        <v>5</v>
      </c>
      <c r="G43" s="85">
        <f>5%*G41</f>
        <v>1848</v>
      </c>
      <c r="H43" s="34"/>
      <c r="I43" s="35"/>
      <c r="J43" s="35"/>
    </row>
    <row r="44" spans="1:10" s="111" customFormat="1" x14ac:dyDescent="0.2">
      <c r="A44" s="10"/>
      <c r="B44" s="124"/>
      <c r="C44" s="123">
        <v>0</v>
      </c>
      <c r="F44" s="84"/>
      <c r="G44" s="85"/>
      <c r="H44" s="34"/>
      <c r="I44" s="35"/>
      <c r="J44" s="35"/>
    </row>
    <row r="45" spans="1:10" s="111" customFormat="1" ht="13.5" thickBot="1" x14ac:dyDescent="0.25">
      <c r="A45" s="10"/>
      <c r="B45" s="111" t="s">
        <v>34</v>
      </c>
      <c r="C45" s="47">
        <f>C44+C43+C42</f>
        <v>0</v>
      </c>
      <c r="F45" s="109" t="s">
        <v>1</v>
      </c>
      <c r="G45" s="110">
        <f>SUM(G41:G43)</f>
        <v>44352</v>
      </c>
      <c r="H45" s="34"/>
      <c r="I45" s="35"/>
      <c r="J45" s="35"/>
    </row>
    <row r="46" spans="1:10" s="111" customFormat="1" x14ac:dyDescent="0.2">
      <c r="A46" s="10"/>
      <c r="C46" s="10"/>
      <c r="F46" s="98" t="s">
        <v>23</v>
      </c>
      <c r="G46" s="99">
        <f>G45*0.15</f>
        <v>6652.8</v>
      </c>
      <c r="H46" s="59"/>
      <c r="I46" s="35"/>
      <c r="J46" s="35"/>
    </row>
    <row r="47" spans="1:10" s="101" customFormat="1" ht="11.25" x14ac:dyDescent="0.2">
      <c r="A47" s="105"/>
      <c r="B47" s="106" t="s">
        <v>10</v>
      </c>
      <c r="C47" s="105"/>
      <c r="F47" s="107"/>
      <c r="G47" s="107"/>
      <c r="H47" s="108"/>
      <c r="I47" s="100"/>
      <c r="J47" s="100"/>
    </row>
    <row r="48" spans="1:10" s="101" customFormat="1" x14ac:dyDescent="0.2">
      <c r="A48" s="104"/>
      <c r="B48" s="130" t="s">
        <v>36</v>
      </c>
      <c r="C48" s="128"/>
      <c r="D48" s="128"/>
      <c r="E48" s="128"/>
      <c r="F48" s="128"/>
      <c r="G48" s="129"/>
      <c r="H48" s="120"/>
      <c r="I48" s="100"/>
      <c r="J48" s="100"/>
    </row>
    <row r="49" spans="1:10" s="101" customFormat="1" x14ac:dyDescent="0.2">
      <c r="A49" s="104"/>
      <c r="B49" s="130" t="s">
        <v>37</v>
      </c>
      <c r="C49" s="128"/>
      <c r="D49" s="128"/>
      <c r="E49" s="128"/>
      <c r="F49" s="128"/>
      <c r="G49" s="129"/>
      <c r="H49" s="120"/>
      <c r="I49" s="100"/>
      <c r="J49" s="100"/>
    </row>
    <row r="50" spans="1:10" s="101" customFormat="1" x14ac:dyDescent="0.2">
      <c r="A50" s="104"/>
      <c r="B50" s="130" t="s">
        <v>42</v>
      </c>
      <c r="C50" s="128"/>
      <c r="D50" s="128"/>
      <c r="E50" s="128"/>
      <c r="F50" s="128"/>
      <c r="G50" s="129"/>
      <c r="H50" s="120"/>
      <c r="I50" s="100"/>
      <c r="J50" s="100"/>
    </row>
    <row r="51" spans="1:10" s="101" customFormat="1" x14ac:dyDescent="0.2">
      <c r="A51" s="104"/>
      <c r="B51" s="130" t="s">
        <v>38</v>
      </c>
      <c r="C51" s="128"/>
      <c r="D51" s="128"/>
      <c r="E51" s="128"/>
      <c r="F51" s="128"/>
      <c r="G51" s="129"/>
      <c r="H51" s="120"/>
      <c r="I51" s="100"/>
      <c r="J51" s="100"/>
    </row>
    <row r="52" spans="1:10" s="103" customFormat="1" x14ac:dyDescent="0.2">
      <c r="A52" s="63"/>
      <c r="B52" s="127" t="s">
        <v>39</v>
      </c>
      <c r="C52" s="128"/>
      <c r="D52" s="128"/>
      <c r="E52" s="128"/>
      <c r="F52" s="128"/>
      <c r="G52" s="129"/>
      <c r="H52" s="121"/>
      <c r="I52" s="102"/>
      <c r="J52" s="102"/>
    </row>
    <row r="53" spans="1:10" s="101" customFormat="1" x14ac:dyDescent="0.2">
      <c r="A53" s="104"/>
      <c r="B53" s="130" t="s">
        <v>40</v>
      </c>
      <c r="C53" s="128"/>
      <c r="D53" s="128"/>
      <c r="E53" s="128"/>
      <c r="F53" s="128"/>
      <c r="G53" s="129"/>
      <c r="H53" s="120"/>
      <c r="I53" s="100"/>
      <c r="J53" s="100"/>
    </row>
    <row r="54" spans="1:10" s="101" customFormat="1" x14ac:dyDescent="0.2">
      <c r="A54" s="104"/>
      <c r="B54" s="130" t="s">
        <v>41</v>
      </c>
      <c r="C54" s="128"/>
      <c r="D54" s="128"/>
      <c r="E54" s="128"/>
      <c r="F54" s="128"/>
      <c r="G54" s="129"/>
      <c r="H54" s="120"/>
      <c r="I54" s="100"/>
      <c r="J54" s="100"/>
    </row>
    <row r="55" spans="1:10" s="111" customFormat="1" x14ac:dyDescent="0.2">
      <c r="A55" s="10"/>
      <c r="C55" s="10"/>
      <c r="F55" s="41"/>
      <c r="G55" s="41"/>
      <c r="H55" s="42"/>
      <c r="I55" s="35"/>
      <c r="J55" s="35"/>
    </row>
    <row r="56" spans="1:10" ht="14.25" x14ac:dyDescent="0.2">
      <c r="B56" s="113"/>
      <c r="C56" s="8"/>
      <c r="D56" s="113"/>
      <c r="E56" s="113"/>
      <c r="G56" s="3"/>
    </row>
    <row r="57" spans="1:10" ht="14.25" x14ac:dyDescent="0.2">
      <c r="B57" s="113"/>
      <c r="C57" s="8"/>
      <c r="D57" s="113"/>
      <c r="E57" s="113"/>
      <c r="G57" s="3"/>
    </row>
    <row r="58" spans="1:10" ht="14.25" x14ac:dyDescent="0.2">
      <c r="B58" s="113"/>
      <c r="C58" s="8"/>
      <c r="D58" s="113"/>
      <c r="E58" s="113"/>
      <c r="G58" s="3"/>
    </row>
    <row r="59" spans="1:10" ht="14.25" x14ac:dyDescent="0.2">
      <c r="B59" s="113"/>
      <c r="C59" s="8"/>
      <c r="D59" s="113"/>
      <c r="E59" s="113"/>
      <c r="G59" s="3"/>
    </row>
    <row r="60" spans="1:10" ht="14.25" x14ac:dyDescent="0.2">
      <c r="B60" s="113"/>
      <c r="C60" s="8"/>
      <c r="D60" s="113"/>
      <c r="E60" s="113"/>
      <c r="G60" s="3"/>
    </row>
    <row r="61" spans="1:10" ht="14.25" x14ac:dyDescent="0.2">
      <c r="B61" s="113"/>
      <c r="C61" s="8"/>
      <c r="D61" s="113"/>
      <c r="E61" s="113"/>
      <c r="G61" s="3"/>
    </row>
    <row r="62" spans="1:10" ht="14.25" x14ac:dyDescent="0.2">
      <c r="B62" s="113"/>
      <c r="C62" s="8"/>
      <c r="D62" s="113"/>
      <c r="E62" s="113"/>
      <c r="G62" s="3"/>
    </row>
    <row r="63" spans="1:10" ht="14.25" x14ac:dyDescent="0.2">
      <c r="B63" s="113"/>
      <c r="C63" s="8"/>
      <c r="D63" s="113"/>
      <c r="E63" s="113"/>
      <c r="G63" s="3"/>
    </row>
    <row r="64" spans="1:10" ht="14.25" x14ac:dyDescent="0.2">
      <c r="B64" s="113"/>
      <c r="C64" s="8"/>
      <c r="D64" s="113"/>
      <c r="E64" s="113"/>
      <c r="G64" s="3"/>
    </row>
    <row r="65" spans="1:10" ht="14.25" x14ac:dyDescent="0.2">
      <c r="B65" s="113"/>
      <c r="C65" s="8"/>
      <c r="D65" s="113"/>
      <c r="E65" s="113"/>
      <c r="G65" s="3"/>
      <c r="J65" s="12"/>
    </row>
    <row r="66" spans="1:10" ht="14.25" x14ac:dyDescent="0.2">
      <c r="B66" s="113"/>
      <c r="C66" s="8"/>
      <c r="D66" s="113"/>
      <c r="E66" s="113"/>
      <c r="G66" s="3"/>
    </row>
    <row r="67" spans="1:10" ht="14.25" x14ac:dyDescent="0.2">
      <c r="B67" s="113"/>
      <c r="C67" s="8"/>
      <c r="D67" s="113"/>
      <c r="E67" s="113"/>
      <c r="G67" s="3"/>
    </row>
    <row r="68" spans="1:10" ht="14.25" x14ac:dyDescent="0.2">
      <c r="B68" s="113"/>
      <c r="C68" s="8"/>
      <c r="D68" s="113"/>
      <c r="E68" s="113"/>
      <c r="G68" s="3"/>
    </row>
    <row r="69" spans="1:10" ht="14.25" x14ac:dyDescent="0.2">
      <c r="B69" s="113"/>
      <c r="C69" s="8"/>
      <c r="D69" s="113"/>
      <c r="E69" s="113"/>
      <c r="G69" s="3"/>
      <c r="I69" s="13"/>
    </row>
    <row r="70" spans="1:10" s="19" customFormat="1" ht="14.25" x14ac:dyDescent="0.2">
      <c r="A70" s="14"/>
      <c r="B70" s="15"/>
      <c r="C70" s="16"/>
      <c r="D70" s="15"/>
      <c r="E70" s="15"/>
      <c r="F70" s="17"/>
      <c r="G70" s="14"/>
      <c r="H70" s="18"/>
      <c r="I70" s="13"/>
      <c r="J70" s="13"/>
    </row>
    <row r="71" spans="1:10" s="19" customFormat="1" ht="14.25" x14ac:dyDescent="0.2">
      <c r="A71" s="14"/>
      <c r="B71" s="15"/>
      <c r="C71" s="16"/>
      <c r="D71" s="15"/>
      <c r="E71" s="15"/>
      <c r="F71" s="17"/>
      <c r="G71" s="17"/>
      <c r="H71" s="18"/>
      <c r="I71" s="13"/>
      <c r="J71" s="13"/>
    </row>
    <row r="72" spans="1:10" s="24" customFormat="1" ht="14.25" x14ac:dyDescent="0.2">
      <c r="A72" s="8"/>
      <c r="B72" s="20"/>
      <c r="C72" s="8"/>
      <c r="D72" s="113"/>
      <c r="E72" s="11"/>
      <c r="F72" s="21"/>
      <c r="G72" s="21"/>
      <c r="H72" s="22"/>
      <c r="I72" s="23"/>
      <c r="J72" s="23"/>
    </row>
    <row r="73" spans="1:10" s="24" customFormat="1" ht="14.25" x14ac:dyDescent="0.2">
      <c r="A73" s="8"/>
      <c r="B73" s="20"/>
      <c r="C73" s="8"/>
      <c r="D73" s="113"/>
      <c r="E73" s="11"/>
      <c r="F73" s="21"/>
      <c r="G73" s="21"/>
      <c r="H73" s="22"/>
      <c r="I73" s="23"/>
      <c r="J73" s="23"/>
    </row>
    <row r="74" spans="1:10" s="24" customFormat="1" ht="14.25" x14ac:dyDescent="0.2">
      <c r="A74" s="8"/>
      <c r="B74" s="20"/>
      <c r="C74" s="8"/>
      <c r="D74" s="113"/>
      <c r="E74" s="11"/>
      <c r="F74" s="21"/>
      <c r="G74" s="21"/>
      <c r="H74" s="22"/>
      <c r="I74" s="23"/>
      <c r="J74" s="23"/>
    </row>
    <row r="75" spans="1:10" s="24" customFormat="1" ht="9.9499999999999993" customHeight="1" x14ac:dyDescent="0.2">
      <c r="A75" s="8"/>
      <c r="B75" s="20"/>
      <c r="C75" s="8"/>
      <c r="D75" s="113"/>
      <c r="E75" s="25"/>
      <c r="F75" s="21"/>
      <c r="G75" s="21"/>
      <c r="H75" s="22"/>
      <c r="I75" s="23"/>
      <c r="J75" s="23"/>
    </row>
    <row r="76" spans="1:10" s="24" customFormat="1" ht="14.25" x14ac:dyDescent="0.2">
      <c r="A76" s="131"/>
      <c r="B76" s="131"/>
      <c r="C76" s="131"/>
      <c r="D76" s="113"/>
      <c r="E76" s="26"/>
      <c r="F76" s="21"/>
      <c r="G76" s="21"/>
      <c r="H76" s="22"/>
      <c r="I76" s="23"/>
      <c r="J76" s="23"/>
    </row>
    <row r="77" spans="1:10" s="24" customFormat="1" ht="14.25" x14ac:dyDescent="0.2">
      <c r="A77" s="131"/>
      <c r="B77" s="131"/>
      <c r="C77" s="131"/>
      <c r="D77" s="113"/>
      <c r="E77" s="26"/>
      <c r="F77" s="21"/>
      <c r="G77" s="21"/>
      <c r="H77" s="22"/>
      <c r="I77" s="23"/>
      <c r="J77" s="23"/>
    </row>
    <row r="78" spans="1:10" s="24" customFormat="1" ht="9.9499999999999993" customHeight="1" x14ac:dyDescent="0.2">
      <c r="A78" s="8"/>
      <c r="B78" s="20"/>
      <c r="C78" s="8"/>
      <c r="D78" s="113"/>
      <c r="E78" s="11"/>
      <c r="F78" s="21"/>
      <c r="G78" s="21"/>
      <c r="H78" s="22"/>
      <c r="I78" s="23"/>
      <c r="J78" s="23"/>
    </row>
    <row r="79" spans="1:10" s="24" customFormat="1" ht="14.25" x14ac:dyDescent="0.2">
      <c r="A79" s="8"/>
      <c r="B79" s="20"/>
      <c r="C79" s="8"/>
      <c r="D79" s="113"/>
      <c r="E79" s="11"/>
      <c r="F79" s="27"/>
      <c r="G79" s="27"/>
      <c r="H79" s="28"/>
      <c r="I79" s="23"/>
      <c r="J79" s="23"/>
    </row>
    <row r="80" spans="1:10" ht="14.25" x14ac:dyDescent="0.2">
      <c r="A80" s="8"/>
      <c r="B80" s="113"/>
      <c r="C80" s="8"/>
      <c r="D80" s="29"/>
      <c r="F80" s="1"/>
    </row>
    <row r="81" spans="4:6" x14ac:dyDescent="0.2">
      <c r="D81" s="29"/>
      <c r="F81" s="1"/>
    </row>
  </sheetData>
  <sheetProtection selectLockedCells="1"/>
  <protectedRanges>
    <protectedRange sqref="C4:H11" name="Range1"/>
    <protectedRange sqref="C15 C17" name="Range2"/>
    <protectedRange sqref="C27 C29" name="Range4"/>
    <protectedRange sqref="C27 C29" name="Range5"/>
    <protectedRange sqref="C36:G36" name="Range6"/>
    <protectedRange sqref="C27 C29" name="Range7"/>
    <protectedRange sqref="C36" name="Range8"/>
  </protectedRanges>
  <mergeCells count="19">
    <mergeCell ref="C36:F36"/>
    <mergeCell ref="B50:G50"/>
    <mergeCell ref="B51:G51"/>
    <mergeCell ref="C8:G11"/>
    <mergeCell ref="B8:B11"/>
    <mergeCell ref="B41:C41"/>
    <mergeCell ref="C20:F20"/>
    <mergeCell ref="B48:G48"/>
    <mergeCell ref="B49:G49"/>
    <mergeCell ref="B2:G2"/>
    <mergeCell ref="C4:G4"/>
    <mergeCell ref="C5:G5"/>
    <mergeCell ref="C6:G6"/>
    <mergeCell ref="C7:G7"/>
    <mergeCell ref="B52:G52"/>
    <mergeCell ref="B53:G53"/>
    <mergeCell ref="B54:G54"/>
    <mergeCell ref="A76:C76"/>
    <mergeCell ref="A77:C77"/>
  </mergeCells>
  <printOptions horizontalCentered="1" verticalCentered="1"/>
  <pageMargins left="0.25" right="0.25" top="0.75" bottom="0.75" header="0.3" footer="0.3"/>
  <pageSetup scale="9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Bond Worksheet</vt:lpstr>
      <vt:lpstr>Sheet3</vt:lpstr>
      <vt:lpstr>Sheet1</vt:lpstr>
      <vt:lpstr>'Bond Worksheet'!Print_Area</vt:lpstr>
    </vt:vector>
  </TitlesOfParts>
  <Company>Berkeley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mcelwayne</dc:creator>
  <cp:lastModifiedBy>Dwayne Douglas Smith, P.E.</cp:lastModifiedBy>
  <cp:lastPrinted>2022-12-28T20:44:50Z</cp:lastPrinted>
  <dcterms:created xsi:type="dcterms:W3CDTF">2004-09-20T15:01:22Z</dcterms:created>
  <dcterms:modified xsi:type="dcterms:W3CDTF">2023-10-12T14:26:39Z</dcterms:modified>
</cp:coreProperties>
</file>